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1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berdrolaus.sharepoint.com/sites/LoadSettlementandSupplierRelations/Documentos compartidos/Regulatory/06-10-22_Switch_reports_and_letters/Supplier Counts/2024/2024-11/"/>
    </mc:Choice>
  </mc:AlternateContent>
  <xr:revisionPtr revIDLastSave="0" documentId="8_{CF8AEAD3-0D79-404D-982B-293F04166B24}" xr6:coauthVersionLast="47" xr6:coauthVersionMax="47" xr10:uidLastSave="{00000000-0000-0000-0000-000000000000}"/>
  <bookViews>
    <workbookView xWindow="-110" yWindow="-110" windowWidth="19420" windowHeight="10420" tabRatio="838" xr2:uid="{00000000-000D-0000-FFFF-FFFF00000000}"/>
  </bookViews>
  <sheets>
    <sheet name="Summary Load Customers " sheetId="7" r:id="rId1"/>
    <sheet name="Suppliers" sheetId="6" r:id="rId2"/>
    <sheet name="Summary REC Customers" sheetId="8" r:id="rId3"/>
    <sheet name="REC_programs_detail" sheetId="5" r:id="rId4"/>
  </sheets>
  <definedNames>
    <definedName name="_xlnm.Print_Area" localSheetId="3">REC_programs_detail!$A$1:$E$38</definedName>
    <definedName name="_xlnm.Print_Area" localSheetId="2">'Summary REC Customers'!$A$1:$H$33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6" l="1"/>
  <c r="F29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30" i="6" l="1"/>
  <c r="B26" i="5" l="1"/>
  <c r="B18" i="8" s="1"/>
  <c r="D25" i="5"/>
  <c r="D24" i="5"/>
  <c r="D11" i="8" l="1"/>
  <c r="B11" i="8"/>
  <c r="B18" i="5" l="1"/>
  <c r="B19" i="5"/>
  <c r="C19" i="5"/>
  <c r="C31" i="5" l="1"/>
  <c r="B29" i="5"/>
  <c r="C8" i="5"/>
  <c r="A2" i="6"/>
  <c r="B30" i="5"/>
  <c r="C18" i="5"/>
  <c r="C30" i="5" s="1"/>
  <c r="B31" i="5"/>
  <c r="A2" i="5"/>
  <c r="A3" i="8"/>
  <c r="F24" i="8"/>
  <c r="F17" i="8"/>
  <c r="F10" i="8"/>
  <c r="D5" i="5"/>
  <c r="D11" i="5"/>
  <c r="C17" i="5"/>
  <c r="C23" i="5" s="1"/>
  <c r="C26" i="5" s="1"/>
  <c r="D18" i="8" s="1"/>
  <c r="D6" i="5"/>
  <c r="D12" i="5"/>
  <c r="D7" i="5"/>
  <c r="D13" i="5"/>
  <c r="D24" i="8"/>
  <c r="D17" i="8"/>
  <c r="D10" i="8"/>
  <c r="A20" i="5"/>
  <c r="A26" i="5" s="1"/>
  <c r="A32" i="5" s="1"/>
  <c r="C16" i="5"/>
  <c r="C28" i="5" s="1"/>
  <c r="C14" i="5"/>
  <c r="B8" i="5"/>
  <c r="B14" i="5"/>
  <c r="A14" i="5"/>
  <c r="C10" i="5"/>
  <c r="B20" i="5"/>
  <c r="D19" i="5" l="1"/>
  <c r="D31" i="5" s="1"/>
  <c r="D14" i="5"/>
  <c r="C20" i="5"/>
  <c r="C29" i="5"/>
  <c r="C32" i="5" s="1"/>
  <c r="D23" i="5"/>
  <c r="E18" i="8"/>
  <c r="D18" i="5"/>
  <c r="D30" i="5" s="1"/>
  <c r="D8" i="5"/>
  <c r="B32" i="5"/>
  <c r="C11" i="8" s="1"/>
  <c r="C18" i="8"/>
  <c r="D29" i="5" l="1"/>
  <c r="D26" i="5"/>
  <c r="B25" i="8"/>
  <c r="C25" i="8" s="1"/>
  <c r="F11" i="8"/>
  <c r="G11" i="8" s="1"/>
  <c r="A12" i="8" s="1"/>
  <c r="D25" i="8"/>
  <c r="E25" i="8" s="1"/>
  <c r="E11" i="8"/>
  <c r="D20" i="5"/>
  <c r="A34" i="5" s="1"/>
  <c r="A35" i="5"/>
  <c r="D32" i="5"/>
  <c r="A36" i="5" s="1"/>
  <c r="F18" i="8"/>
  <c r="G18" i="8" s="1"/>
  <c r="A19" i="8" s="1"/>
  <c r="F25" i="8" l="1"/>
  <c r="G25" i="8" s="1"/>
  <c r="A26" i="8" s="1"/>
</calcChain>
</file>

<file path=xl/sharedStrings.xml><?xml version="1.0" encoding="utf-8"?>
<sst xmlns="http://schemas.openxmlformats.org/spreadsheetml/2006/main" count="147" uniqueCount="80">
  <si>
    <t>Electric Supplier MWh Load and Customer Count</t>
  </si>
  <si>
    <t>Data as of November 30, 2024</t>
  </si>
  <si>
    <t>Customer Load - Suppliers and UI (MWh) 1</t>
  </si>
  <si>
    <t>Residential - SS</t>
  </si>
  <si>
    <t>Business - SS</t>
  </si>
  <si>
    <t>Business - LRS</t>
  </si>
  <si>
    <t>Total UI Territory</t>
  </si>
  <si>
    <t>MWh</t>
  </si>
  <si>
    <t>% of Class</t>
  </si>
  <si>
    <t>% of Total</t>
  </si>
  <si>
    <t>Suppliers</t>
  </si>
  <si>
    <t>UI</t>
  </si>
  <si>
    <t>Total</t>
  </si>
  <si>
    <t>As the above table shows, 217,828 MWh, or 58.9% of UI's total load is served by electric suppliers</t>
  </si>
  <si>
    <t>while 151,714 MHh, or 41.1% of the load is provided under Standard Service or Last Resort service through UI.</t>
  </si>
  <si>
    <t>Customer Count - Suppliers and UI 2</t>
  </si>
  <si>
    <t>Customers</t>
  </si>
  <si>
    <t>As the above table shows, 73,154 of UI's total customers, or 20.9% are served by electric suppliers</t>
  </si>
  <si>
    <t>while 276,628 or 79.1% of the customers continue to receive Standard Service or Last Resort service through UI.</t>
  </si>
  <si>
    <t>1 Load is cumulative for the calendar month (1 MWh = 1,000 kWh)</t>
  </si>
  <si>
    <t>2 Customer counts are as of the date shown and do not reflect pending enrollments.</t>
  </si>
  <si>
    <t>3 The CTCleanOptions Program is not an electric supply option.  Instead, participating customers support clean energy through a surcharge on their bill.</t>
  </si>
  <si>
    <t>SS = Standard Service;  LRS = Last Resort Service</t>
  </si>
  <si>
    <t>Customers with monthly demands of 500kW or more are required to take service under LRS GSC rates.</t>
  </si>
  <si>
    <t>Electric Suppliers - Customer Count Data</t>
  </si>
  <si>
    <t>Customer Counts by Class</t>
  </si>
  <si>
    <t>Electric Supplier</t>
  </si>
  <si>
    <t>Residential</t>
  </si>
  <si>
    <t>Business</t>
  </si>
  <si>
    <t>% of Supplier Customers</t>
  </si>
  <si>
    <t>Actual Energy, Inc.</t>
  </si>
  <si>
    <t>Constellation NewEnergy - C&amp;I</t>
  </si>
  <si>
    <t>Champion Energy Services</t>
  </si>
  <si>
    <t>Constellation NewEnergy - MM</t>
  </si>
  <si>
    <t>Catalyst Power &amp; Gas, LLC</t>
  </si>
  <si>
    <t>Town Square Energy, LLC</t>
  </si>
  <si>
    <t>Direct Energy Services</t>
  </si>
  <si>
    <t>EDF Energy Services, LLC</t>
  </si>
  <si>
    <t>Eligo Energy CT, LLC</t>
  </si>
  <si>
    <t>Energy Plus Holdings LLC</t>
  </si>
  <si>
    <t>First Point Power, LLC</t>
  </si>
  <si>
    <t>NextEra Energy Services Connecticut, LLC</t>
  </si>
  <si>
    <t>Grid Power Direct, LLC</t>
  </si>
  <si>
    <t>Major Energy Electric Services, LLC</t>
  </si>
  <si>
    <t>MP2 Energy NE LLC</t>
  </si>
  <si>
    <t>North American Power and Gas</t>
  </si>
  <si>
    <t>NRG Retail Solutions</t>
  </si>
  <si>
    <t>Calpine Energy Solutions, LLC</t>
  </si>
  <si>
    <t>Smartest Energy US LLC</t>
  </si>
  <si>
    <t>Direct Energy Business</t>
  </si>
  <si>
    <t>ENGIE Resources Inc.</t>
  </si>
  <si>
    <t>Texas Retail Energy</t>
  </si>
  <si>
    <t>Think Energy</t>
  </si>
  <si>
    <t>XOOM Energy Connecticut, LLC</t>
  </si>
  <si>
    <t>Grand Total</t>
  </si>
  <si>
    <t>*The customer counts are as of month end and do not reflect pending enrollments.</t>
  </si>
  <si>
    <t>*The MWh load is cumulative for the calendar month (1 MWh = 1,000 kWh)</t>
  </si>
  <si>
    <t>Summary Data for Renewable Energy Certificate ("REC") Sales</t>
  </si>
  <si>
    <t>REC Supplier Customer Count</t>
  </si>
  <si>
    <t>Participation in CT REC programs</t>
  </si>
  <si>
    <r>
      <t>Customer Count</t>
    </r>
    <r>
      <rPr>
        <b/>
        <vertAlign val="superscript"/>
        <sz val="11"/>
        <rFont val="Arial"/>
        <family val="2"/>
      </rPr>
      <t>2</t>
    </r>
    <r>
      <rPr>
        <b/>
        <sz val="11"/>
        <rFont val="Arial"/>
        <family val="2"/>
      </rPr>
      <t xml:space="preserve"> - CTCleanEnergyOptions Program</t>
    </r>
    <r>
      <rPr>
        <b/>
        <vertAlign val="superscript"/>
        <sz val="11"/>
        <rFont val="Arial"/>
        <family val="2"/>
      </rPr>
      <t>3</t>
    </r>
  </si>
  <si>
    <t xml:space="preserve">Business </t>
  </si>
  <si>
    <t>Total CCEO</t>
  </si>
  <si>
    <t>Customer Count - REC only programs</t>
  </si>
  <si>
    <t>Total REC only</t>
  </si>
  <si>
    <t>Customer Count - Combined, CTCleanOptions Program and REC only programs</t>
  </si>
  <si>
    <t>Total all RECs</t>
  </si>
  <si>
    <r>
      <t>2</t>
    </r>
    <r>
      <rPr>
        <sz val="9"/>
        <rFont val="Arial"/>
        <family val="2"/>
      </rPr>
      <t xml:space="preserve"> Customer counts are as of the date shown and do not reflect pending enrollments.</t>
    </r>
  </si>
  <si>
    <r>
      <t>3</t>
    </r>
    <r>
      <rPr>
        <sz val="9"/>
        <rFont val="Arial"/>
        <family val="2"/>
      </rPr>
      <t xml:space="preserve"> The CTCleanEnergyOptions Program ("CCEO") and the RECs only option are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electric supply options.  Instead, participating </t>
    </r>
  </si>
  <si>
    <t xml:space="preserve">   customers support clean energy through a surcharge on their bill.</t>
  </si>
  <si>
    <t>Renewable Energy Certificate - Number of Participating Customers*</t>
  </si>
  <si>
    <t>Community Energy - CTCleanEnergyOptions Program</t>
  </si>
  <si>
    <t>25% Option</t>
  </si>
  <si>
    <t>50% Option</t>
  </si>
  <si>
    <t>100 % Option</t>
  </si>
  <si>
    <t>3Degrees  - CTCleanEnergyOptions Program</t>
  </si>
  <si>
    <t>Total -           CTCleanEnergyOptions Program</t>
  </si>
  <si>
    <t>Sterling Planet - Renewable Energy Certificates</t>
  </si>
  <si>
    <t>Total - All REC options</t>
  </si>
  <si>
    <t>* The customer counts are as of month end and do not reflect pending enrollments.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</si>
</sst>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0.0%"/>
    <numFmt numFmtId="166" formatCode="[$-409]mmmm\ d\,\ yyyy;@"/>
  </numFmts>
  <fonts count="17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u/>
      <sz val="1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9"/>
      <name val="Arial"/>
      <family val="2"/>
    </font>
    <font>
      <u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b/>
      <vertAlign val="superscript"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3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3">
    <xf numFmtId="0" fontId="0" fillId="0" borderId="0" xfId="0"/>
    <xf numFmtId="0" fontId="0" fillId="2" borderId="0" xfId="0" applyFill="1"/>
    <xf numFmtId="0" fontId="8" fillId="0" borderId="1" xfId="0" applyFont="1" applyBorder="1" applyAlignment="1">
      <alignment horizontal="centerContinuous" vertical="center"/>
    </xf>
    <xf numFmtId="0" fontId="8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Continuous" vertical="center"/>
    </xf>
    <xf numFmtId="0" fontId="0" fillId="2" borderId="0" xfId="0" applyFill="1" applyAlignment="1">
      <alignment vertical="center"/>
    </xf>
    <xf numFmtId="0" fontId="8" fillId="0" borderId="0" xfId="0" applyFont="1" applyAlignment="1">
      <alignment horizontal="centerContinuous" vertical="center"/>
    </xf>
    <xf numFmtId="165" fontId="8" fillId="0" borderId="0" xfId="0" applyNumberFormat="1" applyFont="1" applyAlignment="1">
      <alignment horizontal="center"/>
    </xf>
    <xf numFmtId="0" fontId="8" fillId="0" borderId="3" xfId="0" applyFont="1" applyBorder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8" fillId="0" borderId="4" xfId="0" applyFont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0" fillId="2" borderId="0" xfId="0" applyFill="1" applyAlignment="1">
      <alignment horizontal="centerContinuous" vertical="center"/>
    </xf>
    <xf numFmtId="0" fontId="3" fillId="2" borderId="0" xfId="0" applyFont="1" applyFill="1" applyAlignment="1">
      <alignment horizontal="centerContinuous" vertical="center" wrapText="1"/>
    </xf>
    <xf numFmtId="0" fontId="4" fillId="2" borderId="0" xfId="0" applyFont="1" applyFill="1" applyAlignment="1">
      <alignment horizontal="centerContinuous" vertical="center"/>
    </xf>
    <xf numFmtId="0" fontId="5" fillId="2" borderId="0" xfId="0" applyFont="1" applyFill="1" applyAlignment="1">
      <alignment horizontal="centerContinuous" vertical="center" wrapText="1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0" fillId="2" borderId="6" xfId="0" applyFill="1" applyBorder="1" applyAlignment="1">
      <alignment horizontal="centerContinuous" vertical="center"/>
    </xf>
    <xf numFmtId="9" fontId="3" fillId="2" borderId="6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wrapText="1"/>
    </xf>
    <xf numFmtId="0" fontId="3" fillId="2" borderId="0" xfId="0" applyFont="1" applyFill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2" borderId="0" xfId="0" applyFont="1" applyFill="1"/>
    <xf numFmtId="165" fontId="4" fillId="2" borderId="8" xfId="2" applyNumberFormat="1" applyFont="1" applyFill="1" applyBorder="1" applyAlignment="1" applyProtection="1">
      <alignment horizontal="center"/>
    </xf>
    <xf numFmtId="3" fontId="4" fillId="2" borderId="9" xfId="0" applyNumberFormat="1" applyFont="1" applyFill="1" applyBorder="1" applyAlignment="1">
      <alignment horizontal="center"/>
    </xf>
    <xf numFmtId="165" fontId="4" fillId="2" borderId="10" xfId="2" applyNumberFormat="1" applyFont="1" applyFill="1" applyBorder="1" applyAlignment="1" applyProtection="1">
      <alignment horizontal="center"/>
    </xf>
    <xf numFmtId="0" fontId="4" fillId="2" borderId="10" xfId="0" applyFont="1" applyFill="1" applyBorder="1"/>
    <xf numFmtId="3" fontId="3" fillId="2" borderId="0" xfId="0" applyNumberFormat="1" applyFont="1" applyFill="1" applyAlignment="1">
      <alignment horizontal="center"/>
    </xf>
    <xf numFmtId="165" fontId="4" fillId="2" borderId="0" xfId="2" applyNumberFormat="1" applyFont="1" applyFill="1" applyBorder="1" applyAlignment="1" applyProtection="1">
      <alignment horizontal="center"/>
    </xf>
    <xf numFmtId="3" fontId="4" fillId="2" borderId="0" xfId="0" applyNumberFormat="1" applyFont="1" applyFill="1" applyAlignment="1">
      <alignment horizontal="center"/>
    </xf>
    <xf numFmtId="9" fontId="3" fillId="2" borderId="0" xfId="0" applyNumberFormat="1" applyFont="1" applyFill="1" applyAlignment="1">
      <alignment horizontal="center"/>
    </xf>
    <xf numFmtId="165" fontId="3" fillId="2" borderId="0" xfId="0" applyNumberFormat="1" applyFont="1" applyFill="1" applyAlignment="1">
      <alignment horizontal="centerContinuous" vertical="center"/>
    </xf>
    <xf numFmtId="0" fontId="3" fillId="2" borderId="6" xfId="0" applyFont="1" applyFill="1" applyBorder="1" applyAlignment="1">
      <alignment horizontal="centerContinuous"/>
    </xf>
    <xf numFmtId="0" fontId="0" fillId="2" borderId="6" xfId="0" applyFill="1" applyBorder="1" applyAlignment="1">
      <alignment horizontal="centerContinuous"/>
    </xf>
    <xf numFmtId="10" fontId="4" fillId="2" borderId="10" xfId="2" applyNumberFormat="1" applyFont="1" applyFill="1" applyBorder="1" applyAlignment="1" applyProtection="1">
      <alignment horizontal="center"/>
    </xf>
    <xf numFmtId="3" fontId="3" fillId="2" borderId="0" xfId="0" applyNumberFormat="1" applyFont="1" applyFill="1" applyAlignment="1">
      <alignment horizontal="right"/>
    </xf>
    <xf numFmtId="165" fontId="3" fillId="2" borderId="0" xfId="0" applyNumberFormat="1" applyFont="1" applyFill="1" applyAlignment="1">
      <alignment horizontal="right"/>
    </xf>
    <xf numFmtId="165" fontId="3" fillId="2" borderId="0" xfId="0" applyNumberFormat="1" applyFont="1" applyFill="1" applyAlignment="1">
      <alignment horizontal="center"/>
    </xf>
    <xf numFmtId="165" fontId="8" fillId="2" borderId="0" xfId="0" applyNumberFormat="1" applyFont="1" applyFill="1" applyAlignment="1">
      <alignment horizontal="center"/>
    </xf>
    <xf numFmtId="0" fontId="11" fillId="2" borderId="0" xfId="0" applyFont="1" applyFill="1"/>
    <xf numFmtId="0" fontId="7" fillId="2" borderId="0" xfId="0" applyFont="1" applyFill="1"/>
    <xf numFmtId="3" fontId="4" fillId="0" borderId="7" xfId="0" applyNumberFormat="1" applyFont="1" applyBorder="1" applyAlignment="1" applyProtection="1">
      <alignment horizontal="center"/>
      <protection locked="0"/>
    </xf>
    <xf numFmtId="3" fontId="6" fillId="0" borderId="7" xfId="0" applyNumberFormat="1" applyFont="1" applyBorder="1" applyAlignment="1" applyProtection="1">
      <alignment horizontal="center"/>
      <protection locked="0"/>
    </xf>
    <xf numFmtId="0" fontId="10" fillId="2" borderId="0" xfId="0" applyFont="1" applyFill="1" applyAlignment="1">
      <alignment horizontal="centerContinuous" vertical="center"/>
    </xf>
    <xf numFmtId="0" fontId="14" fillId="2" borderId="0" xfId="0" applyFont="1" applyFill="1" applyAlignment="1">
      <alignment vertical="center"/>
    </xf>
    <xf numFmtId="0" fontId="14" fillId="2" borderId="0" xfId="0" applyFont="1" applyFill="1"/>
    <xf numFmtId="0" fontId="10" fillId="2" borderId="2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Continuous" vertical="center"/>
    </xf>
    <xf numFmtId="0" fontId="10" fillId="2" borderId="0" xfId="0" applyFont="1" applyFill="1" applyAlignment="1">
      <alignment horizontal="center" wrapText="1"/>
    </xf>
    <xf numFmtId="0" fontId="14" fillId="2" borderId="0" xfId="0" applyFont="1" applyFill="1" applyAlignment="1">
      <alignment wrapText="1"/>
    </xf>
    <xf numFmtId="9" fontId="10" fillId="2" borderId="0" xfId="0" applyNumberFormat="1" applyFont="1" applyFill="1" applyAlignment="1">
      <alignment horizontal="center"/>
    </xf>
    <xf numFmtId="0" fontId="15" fillId="2" borderId="0" xfId="0" applyFont="1" applyFill="1" applyAlignment="1">
      <alignment horizontal="center" vertical="center" wrapText="1"/>
    </xf>
    <xf numFmtId="0" fontId="10" fillId="2" borderId="2" xfId="0" applyFont="1" applyFill="1" applyBorder="1" applyAlignment="1">
      <alignment horizontal="center"/>
    </xf>
    <xf numFmtId="3" fontId="10" fillId="2" borderId="2" xfId="0" applyNumberFormat="1" applyFont="1" applyFill="1" applyBorder="1" applyAlignment="1">
      <alignment horizontal="center"/>
    </xf>
    <xf numFmtId="165" fontId="10" fillId="2" borderId="0" xfId="0" applyNumberFormat="1" applyFont="1" applyFill="1" applyAlignment="1">
      <alignment horizontal="center"/>
    </xf>
    <xf numFmtId="3" fontId="10" fillId="2" borderId="0" xfId="0" applyNumberFormat="1" applyFont="1" applyFill="1" applyAlignment="1">
      <alignment horizontal="right"/>
    </xf>
    <xf numFmtId="165" fontId="10" fillId="2" borderId="0" xfId="0" applyNumberFormat="1" applyFont="1" applyFill="1" applyAlignment="1">
      <alignment horizontal="right"/>
    </xf>
    <xf numFmtId="0" fontId="8" fillId="2" borderId="0" xfId="0" applyFont="1" applyFill="1"/>
    <xf numFmtId="14" fontId="9" fillId="0" borderId="0" xfId="0" applyNumberFormat="1" applyFont="1"/>
    <xf numFmtId="3" fontId="1" fillId="0" borderId="2" xfId="3" applyNumberFormat="1" applyBorder="1" applyAlignment="1">
      <alignment horizontal="center"/>
    </xf>
    <xf numFmtId="3" fontId="1" fillId="0" borderId="0" xfId="3" applyNumberFormat="1" applyAlignment="1">
      <alignment horizontal="center"/>
    </xf>
    <xf numFmtId="166" fontId="8" fillId="2" borderId="0" xfId="0" applyNumberFormat="1" applyFont="1" applyFill="1" applyAlignment="1">
      <alignment horizontal="centerContinuous" vertical="center"/>
    </xf>
    <xf numFmtId="3" fontId="0" fillId="0" borderId="0" xfId="0" applyNumberFormat="1" applyAlignment="1">
      <alignment vertical="top"/>
    </xf>
    <xf numFmtId="0" fontId="10" fillId="3" borderId="2" xfId="0" applyFont="1" applyFill="1" applyBorder="1" applyAlignment="1">
      <alignment horizontal="center" vertical="center" wrapText="1"/>
    </xf>
    <xf numFmtId="165" fontId="4" fillId="0" borderId="8" xfId="2" applyNumberFormat="1" applyFont="1" applyFill="1" applyBorder="1" applyAlignment="1" applyProtection="1">
      <alignment horizontal="center"/>
    </xf>
    <xf numFmtId="3" fontId="4" fillId="0" borderId="7" xfId="0" applyNumberFormat="1" applyFont="1" applyBorder="1" applyAlignment="1">
      <alignment horizontal="center"/>
    </xf>
    <xf numFmtId="3" fontId="6" fillId="0" borderId="7" xfId="0" applyNumberFormat="1" applyFont="1" applyBorder="1" applyAlignment="1">
      <alignment horizontal="center"/>
    </xf>
    <xf numFmtId="0" fontId="3" fillId="2" borderId="0" xfId="0" applyFont="1" applyFill="1" applyAlignment="1">
      <alignment horizontal="centerContinuous" vertical="center"/>
    </xf>
    <xf numFmtId="0" fontId="0" fillId="2" borderId="0" xfId="0" applyFill="1" applyAlignment="1">
      <alignment horizontal="center"/>
    </xf>
    <xf numFmtId="3" fontId="9" fillId="0" borderId="2" xfId="0" applyNumberFormat="1" applyFont="1" applyBorder="1" applyAlignment="1" applyProtection="1">
      <alignment horizontal="center"/>
      <protection locked="0"/>
    </xf>
    <xf numFmtId="3" fontId="9" fillId="2" borderId="2" xfId="0" applyNumberFormat="1" applyFont="1" applyFill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0" fillId="0" borderId="2" xfId="0" applyBorder="1"/>
    <xf numFmtId="0" fontId="1" fillId="0" borderId="0" xfId="0" applyFont="1" applyAlignment="1">
      <alignment horizontal="centerContinuous" vertical="center"/>
    </xf>
    <xf numFmtId="3" fontId="1" fillId="0" borderId="0" xfId="0" applyNumberFormat="1" applyFont="1" applyAlignment="1">
      <alignment horizontal="center"/>
    </xf>
    <xf numFmtId="0" fontId="1" fillId="0" borderId="0" xfId="0" applyFont="1"/>
    <xf numFmtId="3" fontId="1" fillId="0" borderId="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/>
    </xf>
    <xf numFmtId="165" fontId="1" fillId="0" borderId="2" xfId="2" applyNumberFormat="1" applyFont="1" applyFill="1" applyBorder="1" applyAlignment="1" applyProtection="1">
      <alignment horizontal="center"/>
    </xf>
    <xf numFmtId="165" fontId="1" fillId="0" borderId="0" xfId="2" applyNumberFormat="1" applyFont="1" applyFill="1" applyBorder="1" applyAlignment="1" applyProtection="1">
      <alignment horizont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9" fillId="2" borderId="2" xfId="0" applyFont="1" applyFill="1" applyBorder="1"/>
    <xf numFmtId="3" fontId="9" fillId="0" borderId="2" xfId="0" applyNumberFormat="1" applyFont="1" applyBorder="1" applyAlignment="1">
      <alignment horizontal="center"/>
    </xf>
    <xf numFmtId="0" fontId="9" fillId="2" borderId="0" xfId="0" applyFont="1" applyFill="1" applyAlignment="1">
      <alignment horizontal="centerContinuous" vertical="center" wrapText="1"/>
    </xf>
    <xf numFmtId="0" fontId="9" fillId="2" borderId="0" xfId="0" applyFont="1" applyFill="1" applyAlignment="1">
      <alignment wrapText="1"/>
    </xf>
    <xf numFmtId="3" fontId="9" fillId="2" borderId="0" xfId="0" applyNumberFormat="1" applyFont="1" applyFill="1" applyAlignment="1">
      <alignment horizontal="center"/>
    </xf>
    <xf numFmtId="3" fontId="9" fillId="2" borderId="0" xfId="0" applyNumberFormat="1" applyFont="1" applyFill="1" applyAlignment="1">
      <alignment horizontal="right"/>
    </xf>
    <xf numFmtId="165" fontId="9" fillId="2" borderId="0" xfId="0" applyNumberFormat="1" applyFont="1" applyFill="1" applyAlignment="1">
      <alignment horizontal="right"/>
    </xf>
    <xf numFmtId="0" fontId="9" fillId="0" borderId="0" xfId="0" applyFont="1"/>
    <xf numFmtId="3" fontId="9" fillId="2" borderId="2" xfId="0" applyNumberFormat="1" applyFont="1" applyFill="1" applyBorder="1" applyAlignment="1" applyProtection="1">
      <alignment horizontal="center"/>
      <protection locked="0"/>
    </xf>
    <xf numFmtId="3" fontId="0" fillId="0" borderId="2" xfId="0" applyNumberFormat="1" applyBorder="1"/>
    <xf numFmtId="3" fontId="8" fillId="0" borderId="2" xfId="0" applyNumberFormat="1" applyFont="1" applyBorder="1"/>
    <xf numFmtId="165" fontId="8" fillId="0" borderId="2" xfId="2" applyNumberFormat="1" applyFont="1" applyFill="1" applyBorder="1" applyAlignment="1" applyProtection="1">
      <alignment horizontal="center"/>
    </xf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top" wrapText="1"/>
    </xf>
    <xf numFmtId="0" fontId="2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</cellXfs>
  <cellStyles count="6">
    <cellStyle name="Comma 2" xfId="4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  <cellStyle name="Percent" xfId="2" builtinId="5"/>
    <cellStyle name="Percent 2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8"/>
  <sheetViews>
    <sheetView showGridLines="0" showZeros="0" tabSelected="1" view="pageLayout" topLeftCell="A5" zoomScale="106" zoomScaleNormal="100" zoomScalePageLayoutView="106" workbookViewId="0">
      <selection activeCell="F32" sqref="F32"/>
    </sheetView>
  </sheetViews>
  <sheetFormatPr defaultColWidth="9.140625" defaultRowHeight="12.6"/>
  <cols>
    <col min="1" max="1" width="18.140625" style="1" customWidth="1"/>
    <col min="2" max="2" width="14.28515625" style="1" customWidth="1"/>
    <col min="3" max="3" width="11.7109375" style="1" customWidth="1"/>
    <col min="4" max="4" width="14.28515625" style="1" customWidth="1"/>
    <col min="5" max="5" width="11.7109375" style="1" customWidth="1"/>
    <col min="6" max="6" width="14.28515625" style="1" customWidth="1"/>
    <col min="7" max="7" width="11.7109375" style="1" customWidth="1"/>
    <col min="8" max="8" width="14.28515625" style="1" customWidth="1"/>
    <col min="9" max="9" width="11.7109375" style="1" customWidth="1"/>
    <col min="10" max="10" width="9.140625" style="1" customWidth="1"/>
    <col min="11" max="16384" width="9.140625" style="1"/>
  </cols>
  <sheetData>
    <row r="1" spans="1:9" s="5" customFormat="1" ht="18" customHeight="1">
      <c r="A1" s="11" t="s">
        <v>0</v>
      </c>
      <c r="B1" s="11"/>
      <c r="C1" s="11"/>
      <c r="D1" s="11"/>
      <c r="E1" s="11"/>
      <c r="F1" s="11"/>
      <c r="G1" s="12"/>
      <c r="H1" s="12"/>
      <c r="I1" s="12"/>
    </row>
    <row r="2" spans="1:9" s="5" customFormat="1" ht="18" customHeight="1">
      <c r="A2" s="63" t="s">
        <v>1</v>
      </c>
      <c r="B2" s="63"/>
      <c r="C2" s="12"/>
      <c r="D2" s="4"/>
      <c r="E2" s="4"/>
      <c r="F2" s="4"/>
      <c r="G2" s="12"/>
      <c r="H2" s="12"/>
      <c r="I2" s="12"/>
    </row>
    <row r="4" spans="1:9" ht="18" customHeight="1">
      <c r="A4" s="13" t="s">
        <v>2</v>
      </c>
      <c r="B4" s="14"/>
      <c r="C4" s="14"/>
      <c r="D4" s="14"/>
      <c r="E4" s="14"/>
      <c r="F4" s="14"/>
      <c r="G4" s="15"/>
      <c r="H4" s="12"/>
      <c r="I4" s="12"/>
    </row>
    <row r="5" spans="1:9" s="20" customFormat="1" ht="18" customHeight="1">
      <c r="A5" s="1"/>
      <c r="B5" s="16" t="s">
        <v>3</v>
      </c>
      <c r="C5" s="17"/>
      <c r="D5" s="16" t="s">
        <v>4</v>
      </c>
      <c r="E5" s="18"/>
      <c r="F5" s="16" t="s">
        <v>5</v>
      </c>
      <c r="G5" s="19"/>
      <c r="H5" s="16" t="s">
        <v>6</v>
      </c>
      <c r="I5" s="18"/>
    </row>
    <row r="6" spans="1:9" ht="29.25" customHeight="1">
      <c r="A6" s="21"/>
      <c r="B6" s="22" t="s">
        <v>7</v>
      </c>
      <c r="C6" s="23" t="s">
        <v>8</v>
      </c>
      <c r="D6" s="22" t="s">
        <v>7</v>
      </c>
      <c r="E6" s="23" t="s">
        <v>8</v>
      </c>
      <c r="F6" s="22" t="s">
        <v>7</v>
      </c>
      <c r="G6" s="23" t="s">
        <v>8</v>
      </c>
      <c r="H6" s="22" t="s">
        <v>7</v>
      </c>
      <c r="I6" s="23" t="s">
        <v>9</v>
      </c>
    </row>
    <row r="7" spans="1:9" ht="18" customHeight="1">
      <c r="A7" s="24" t="s">
        <v>10</v>
      </c>
      <c r="B7" s="43">
        <v>28556.847999999991</v>
      </c>
      <c r="C7" s="66">
        <v>0.21077421804190402</v>
      </c>
      <c r="D7" s="43">
        <v>82504.047999999937</v>
      </c>
      <c r="E7" s="66">
        <v>0.66336141816850203</v>
      </c>
      <c r="F7" s="43">
        <v>106767.11</v>
      </c>
      <c r="G7" s="66">
        <v>0.97340538375305519</v>
      </c>
      <c r="H7" s="67">
        <v>217828.00599999994</v>
      </c>
      <c r="I7" s="25">
        <v>0.58945350727397916</v>
      </c>
    </row>
    <row r="8" spans="1:9" ht="18" customHeight="1">
      <c r="A8" s="24" t="s">
        <v>11</v>
      </c>
      <c r="B8" s="68">
        <v>106928.641</v>
      </c>
      <c r="C8" s="66">
        <v>0.7892257819580959</v>
      </c>
      <c r="D8" s="68">
        <v>41868.647999999994</v>
      </c>
      <c r="E8" s="66">
        <v>0.33663858183149792</v>
      </c>
      <c r="F8" s="68">
        <v>2917.0070000000001</v>
      </c>
      <c r="G8" s="66">
        <v>2.6594616246944851E-2</v>
      </c>
      <c r="H8" s="68">
        <v>151714.296</v>
      </c>
      <c r="I8" s="25">
        <v>0.41054649272602095</v>
      </c>
    </row>
    <row r="9" spans="1:9" ht="18" customHeight="1">
      <c r="A9" s="24" t="s">
        <v>12</v>
      </c>
      <c r="B9" s="26">
        <v>135485.489</v>
      </c>
      <c r="C9" s="27"/>
      <c r="D9" s="26">
        <v>124372.69599999994</v>
      </c>
      <c r="E9" s="27"/>
      <c r="F9" s="26">
        <v>109684.117</v>
      </c>
      <c r="G9" s="27"/>
      <c r="H9" s="26">
        <v>369542.30199999991</v>
      </c>
      <c r="I9" s="28"/>
    </row>
    <row r="10" spans="1:9" ht="18" customHeight="1">
      <c r="A10" s="42" t="s">
        <v>13</v>
      </c>
    </row>
    <row r="11" spans="1:9" ht="18" customHeight="1">
      <c r="A11" s="42" t="s">
        <v>14</v>
      </c>
      <c r="B11" s="29"/>
      <c r="C11" s="30"/>
      <c r="D11" s="29"/>
      <c r="E11" s="30"/>
      <c r="F11" s="31"/>
      <c r="G11" s="32"/>
    </row>
    <row r="12" spans="1:9" ht="14.1">
      <c r="G12" s="32"/>
    </row>
    <row r="13" spans="1:9" ht="18" customHeight="1">
      <c r="A13" s="13" t="s">
        <v>15</v>
      </c>
      <c r="B13" s="14"/>
      <c r="C13" s="14"/>
      <c r="D13" s="14"/>
      <c r="E13" s="14"/>
      <c r="F13" s="14"/>
      <c r="G13" s="33"/>
      <c r="H13" s="12"/>
      <c r="I13" s="12"/>
    </row>
    <row r="14" spans="1:9" ht="18" customHeight="1">
      <c r="A14" s="24"/>
      <c r="B14" s="16" t="s">
        <v>3</v>
      </c>
      <c r="C14" s="34"/>
      <c r="D14" s="16" t="s">
        <v>4</v>
      </c>
      <c r="E14" s="35"/>
      <c r="F14" s="16" t="s">
        <v>5</v>
      </c>
      <c r="G14" s="19"/>
      <c r="H14" s="16" t="s">
        <v>6</v>
      </c>
      <c r="I14" s="18"/>
    </row>
    <row r="15" spans="1:9" ht="28.5" customHeight="1">
      <c r="A15" s="21"/>
      <c r="B15" s="22" t="s">
        <v>16</v>
      </c>
      <c r="C15" s="23" t="s">
        <v>8</v>
      </c>
      <c r="D15" s="22" t="s">
        <v>16</v>
      </c>
      <c r="E15" s="23" t="s">
        <v>8</v>
      </c>
      <c r="F15" s="22" t="s">
        <v>16</v>
      </c>
      <c r="G15" s="23" t="s">
        <v>8</v>
      </c>
      <c r="H15" s="22" t="s">
        <v>16</v>
      </c>
      <c r="I15" s="23" t="s">
        <v>9</v>
      </c>
    </row>
    <row r="16" spans="1:9" ht="18" customHeight="1">
      <c r="A16" s="24" t="s">
        <v>10</v>
      </c>
      <c r="B16" s="43">
        <v>54939</v>
      </c>
      <c r="C16" s="66">
        <v>0.17633691427250872</v>
      </c>
      <c r="D16" s="43">
        <v>18022</v>
      </c>
      <c r="E16" s="66">
        <v>0.47413838463562219</v>
      </c>
      <c r="F16" s="43">
        <v>193</v>
      </c>
      <c r="G16" s="66">
        <v>0.89767441860465114</v>
      </c>
      <c r="H16" s="67">
        <v>73154</v>
      </c>
      <c r="I16" s="25">
        <v>0.20914169396938664</v>
      </c>
    </row>
    <row r="17" spans="1:9" ht="18" customHeight="1">
      <c r="A17" s="24" t="s">
        <v>11</v>
      </c>
      <c r="B17" s="44">
        <v>256618</v>
      </c>
      <c r="C17" s="66">
        <v>0.82366308572749125</v>
      </c>
      <c r="D17" s="44">
        <v>19988</v>
      </c>
      <c r="E17" s="66">
        <v>0.52586161536437781</v>
      </c>
      <c r="F17" s="44">
        <v>22</v>
      </c>
      <c r="G17" s="66">
        <v>0.10232558139534884</v>
      </c>
      <c r="H17" s="44">
        <v>276628</v>
      </c>
      <c r="I17" s="25">
        <v>0.79085830603061336</v>
      </c>
    </row>
    <row r="18" spans="1:9" ht="18" customHeight="1">
      <c r="A18" s="24" t="s">
        <v>12</v>
      </c>
      <c r="B18" s="26">
        <v>311557</v>
      </c>
      <c r="C18" s="36"/>
      <c r="D18" s="26">
        <v>38010</v>
      </c>
      <c r="E18" s="27"/>
      <c r="F18" s="26">
        <v>215</v>
      </c>
      <c r="G18" s="27"/>
      <c r="H18" s="26">
        <v>349782</v>
      </c>
      <c r="I18" s="28"/>
    </row>
    <row r="19" spans="1:9" ht="18" customHeight="1">
      <c r="G19" s="32"/>
    </row>
    <row r="20" spans="1:9" ht="18" customHeight="1">
      <c r="A20" s="42" t="s">
        <v>17</v>
      </c>
      <c r="G20" s="32"/>
    </row>
    <row r="21" spans="1:9" ht="18" customHeight="1">
      <c r="A21" s="42" t="s">
        <v>18</v>
      </c>
      <c r="B21" s="37"/>
      <c r="C21" s="37"/>
      <c r="D21" s="37"/>
      <c r="E21" s="37"/>
      <c r="F21" s="38"/>
      <c r="G21" s="39"/>
    </row>
    <row r="22" spans="1:9" ht="18" customHeight="1">
      <c r="D22" s="39"/>
      <c r="E22" s="39"/>
      <c r="F22" s="40"/>
      <c r="G22" s="40"/>
    </row>
    <row r="24" spans="1:9" ht="14.1">
      <c r="A24" s="41" t="s">
        <v>19</v>
      </c>
      <c r="I24" s="59"/>
    </row>
    <row r="25" spans="1:9" ht="13.5">
      <c r="A25" s="41" t="s">
        <v>20</v>
      </c>
    </row>
    <row r="26" spans="1:9" ht="13.5">
      <c r="A26" s="41" t="s">
        <v>21</v>
      </c>
    </row>
    <row r="27" spans="1:9">
      <c r="A27" s="42" t="s">
        <v>22</v>
      </c>
    </row>
    <row r="28" spans="1:9">
      <c r="A28" s="42" t="s">
        <v>23</v>
      </c>
    </row>
  </sheetData>
  <phoneticPr fontId="0" type="noConversion"/>
  <printOptions horizontalCentered="1"/>
  <pageMargins left="0.5" right="0.25" top="1" bottom="0.25" header="0.5" footer="0"/>
  <pageSetup scale="98" fitToWidth="0" fitToHeight="0" orientation="landscape" r:id="rId1"/>
  <headerFooter>
    <oddHeader xml:space="preserve">&amp;L&amp;"Arial,Bold"The United Illuminating Company
Docket No. 06-10-22&amp;C&amp;"Arial,Bold"Attachment 1
&amp;A&amp;R&amp;"Arial,Bold"Page &amp;P of &amp;N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8"/>
  <sheetViews>
    <sheetView showGridLines="0" showZeros="0" showWhiteSpace="0" view="pageLayout" zoomScaleNormal="100" workbookViewId="0">
      <selection activeCell="C6" sqref="C6:E30"/>
    </sheetView>
  </sheetViews>
  <sheetFormatPr defaultColWidth="9.140625" defaultRowHeight="12.6"/>
  <cols>
    <col min="1" max="1" width="4.42578125" customWidth="1"/>
    <col min="2" max="2" width="37.42578125" bestFit="1" customWidth="1"/>
    <col min="3" max="3" width="11.28515625" bestFit="1" customWidth="1"/>
    <col min="4" max="4" width="9.140625" bestFit="1" customWidth="1"/>
    <col min="5" max="5" width="8" customWidth="1"/>
    <col min="6" max="6" width="13.140625" bestFit="1" customWidth="1"/>
    <col min="7" max="16384" width="9.140625" style="1"/>
  </cols>
  <sheetData>
    <row r="1" spans="1:6" s="5" customFormat="1" ht="18" customHeight="1">
      <c r="A1" s="9" t="s">
        <v>24</v>
      </c>
      <c r="B1" s="6"/>
      <c r="C1" s="6"/>
      <c r="D1" s="6"/>
      <c r="E1" s="6"/>
      <c r="F1" s="4"/>
    </row>
    <row r="2" spans="1:6" s="5" customFormat="1" ht="18" customHeight="1">
      <c r="A2" s="6" t="str">
        <f>'Summary Load Customers '!A2</f>
        <v>Data as of November 30, 2024</v>
      </c>
      <c r="B2" s="6"/>
      <c r="C2" s="6"/>
      <c r="D2" s="6"/>
      <c r="E2" s="6"/>
      <c r="F2" s="75"/>
    </row>
    <row r="3" spans="1:6" s="5" customFormat="1" ht="18" customHeight="1">
      <c r="A3" s="76"/>
      <c r="B3" s="77"/>
      <c r="C3" s="77"/>
      <c r="D3" s="77"/>
      <c r="E3" s="7"/>
      <c r="F3" s="7"/>
    </row>
    <row r="4" spans="1:6" ht="12.95">
      <c r="A4" s="78"/>
      <c r="B4" s="79"/>
      <c r="C4" s="2" t="s">
        <v>25</v>
      </c>
      <c r="D4" s="8"/>
      <c r="E4" s="8"/>
      <c r="F4" s="10"/>
    </row>
    <row r="5" spans="1:6" s="5" customFormat="1" ht="26.1">
      <c r="A5" s="80"/>
      <c r="B5" s="3" t="s">
        <v>26</v>
      </c>
      <c r="C5" s="3" t="s">
        <v>27</v>
      </c>
      <c r="D5" s="3" t="s">
        <v>28</v>
      </c>
      <c r="E5" s="3" t="s">
        <v>12</v>
      </c>
      <c r="F5" s="3" t="s">
        <v>29</v>
      </c>
    </row>
    <row r="6" spans="1:6">
      <c r="A6" s="61">
        <v>1</v>
      </c>
      <c r="B6" s="74" t="s">
        <v>30</v>
      </c>
      <c r="C6" s="94"/>
      <c r="D6" s="94">
        <v>7</v>
      </c>
      <c r="E6" s="94">
        <v>7</v>
      </c>
      <c r="F6" s="81">
        <f t="shared" ref="F6:F27" si="0">IF(E6=0,"",E6/$E$30)</f>
        <v>9.5689855508318184E-5</v>
      </c>
    </row>
    <row r="7" spans="1:6" ht="14.25" customHeight="1">
      <c r="A7" s="61">
        <v>2</v>
      </c>
      <c r="B7" s="74" t="s">
        <v>31</v>
      </c>
      <c r="C7" s="94">
        <v>1298</v>
      </c>
      <c r="D7" s="94">
        <v>5025</v>
      </c>
      <c r="E7" s="94">
        <v>6323</v>
      </c>
      <c r="F7" s="81">
        <f t="shared" si="0"/>
        <v>8.6435279482727986E-2</v>
      </c>
    </row>
    <row r="8" spans="1:6" ht="14.25" customHeight="1">
      <c r="A8" s="61">
        <v>3</v>
      </c>
      <c r="B8" s="74" t="s">
        <v>32</v>
      </c>
      <c r="C8" s="94">
        <v>5</v>
      </c>
      <c r="D8" s="94">
        <v>208</v>
      </c>
      <c r="E8" s="94">
        <v>213</v>
      </c>
      <c r="F8" s="81">
        <f t="shared" si="0"/>
        <v>2.9117056033245389E-3</v>
      </c>
    </row>
    <row r="9" spans="1:6" ht="14.25" customHeight="1">
      <c r="A9" s="61">
        <v>4</v>
      </c>
      <c r="B9" s="74" t="s">
        <v>33</v>
      </c>
      <c r="C9" s="94">
        <v>18361</v>
      </c>
      <c r="D9" s="94">
        <v>1326</v>
      </c>
      <c r="E9" s="94">
        <v>19687</v>
      </c>
      <c r="F9" s="81">
        <f t="shared" si="0"/>
        <v>0.26912088362746572</v>
      </c>
    </row>
    <row r="10" spans="1:6" ht="14.25" customHeight="1">
      <c r="A10" s="61">
        <v>5</v>
      </c>
      <c r="B10" s="74" t="s">
        <v>34</v>
      </c>
      <c r="C10" s="94">
        <v>91</v>
      </c>
      <c r="D10" s="94">
        <v>474</v>
      </c>
      <c r="E10" s="94">
        <v>565</v>
      </c>
      <c r="F10" s="81">
        <f t="shared" si="0"/>
        <v>7.7235383374571103E-3</v>
      </c>
    </row>
    <row r="11" spans="1:6" ht="14.25" customHeight="1">
      <c r="A11" s="61">
        <v>6</v>
      </c>
      <c r="B11" s="74" t="s">
        <v>35</v>
      </c>
      <c r="C11" s="94">
        <v>13115</v>
      </c>
      <c r="D11" s="94">
        <v>572</v>
      </c>
      <c r="E11" s="94">
        <v>13687</v>
      </c>
      <c r="F11" s="81">
        <f t="shared" si="0"/>
        <v>0.18710100747747871</v>
      </c>
    </row>
    <row r="12" spans="1:6" ht="14.25" customHeight="1">
      <c r="A12" s="61">
        <v>7</v>
      </c>
      <c r="B12" s="74" t="s">
        <v>36</v>
      </c>
      <c r="C12" s="94">
        <v>6479</v>
      </c>
      <c r="D12" s="94">
        <v>1021</v>
      </c>
      <c r="E12" s="94">
        <v>7500</v>
      </c>
      <c r="F12" s="81">
        <f t="shared" si="0"/>
        <v>0.10252484518748377</v>
      </c>
    </row>
    <row r="13" spans="1:6" ht="14.25" customHeight="1">
      <c r="A13" s="61">
        <v>8</v>
      </c>
      <c r="B13" s="74" t="s">
        <v>37</v>
      </c>
      <c r="C13" s="94">
        <v>48</v>
      </c>
      <c r="D13" s="94">
        <v>391</v>
      </c>
      <c r="E13" s="94">
        <v>439</v>
      </c>
      <c r="F13" s="81">
        <f t="shared" si="0"/>
        <v>6.0011209383073827E-3</v>
      </c>
    </row>
    <row r="14" spans="1:6" ht="14.25" customHeight="1">
      <c r="A14" s="61">
        <v>9</v>
      </c>
      <c r="B14" s="74" t="s">
        <v>38</v>
      </c>
      <c r="C14" s="94">
        <v>3</v>
      </c>
      <c r="D14" s="94">
        <v>87</v>
      </c>
      <c r="E14" s="94">
        <v>90</v>
      </c>
      <c r="F14" s="81">
        <f t="shared" si="0"/>
        <v>1.2302981422498051E-3</v>
      </c>
    </row>
    <row r="15" spans="1:6" ht="14.25" customHeight="1">
      <c r="A15" s="61">
        <v>10</v>
      </c>
      <c r="B15" s="74" t="s">
        <v>39</v>
      </c>
      <c r="C15" s="94">
        <v>2</v>
      </c>
      <c r="D15" s="94">
        <v>5</v>
      </c>
      <c r="E15" s="94">
        <v>7</v>
      </c>
      <c r="F15" s="81">
        <f t="shared" si="0"/>
        <v>9.5689855508318184E-5</v>
      </c>
    </row>
    <row r="16" spans="1:6" ht="14.25" customHeight="1">
      <c r="A16" s="61">
        <v>11</v>
      </c>
      <c r="B16" s="74" t="s">
        <v>40</v>
      </c>
      <c r="C16" s="94">
        <v>460</v>
      </c>
      <c r="D16" s="94">
        <v>461</v>
      </c>
      <c r="E16" s="94">
        <v>921</v>
      </c>
      <c r="F16" s="81">
        <f t="shared" si="0"/>
        <v>1.2590050989023006E-2</v>
      </c>
    </row>
    <row r="17" spans="1:6" ht="14.25" customHeight="1">
      <c r="A17" s="61">
        <v>12</v>
      </c>
      <c r="B17" s="74" t="s">
        <v>41</v>
      </c>
      <c r="C17" s="94">
        <v>114</v>
      </c>
      <c r="D17" s="94">
        <v>873</v>
      </c>
      <c r="E17" s="94">
        <v>987</v>
      </c>
      <c r="F17" s="81">
        <f t="shared" si="0"/>
        <v>1.3492269626672864E-2</v>
      </c>
    </row>
    <row r="18" spans="1:6" ht="14.25" customHeight="1">
      <c r="A18" s="61">
        <v>13</v>
      </c>
      <c r="B18" s="74" t="s">
        <v>42</v>
      </c>
      <c r="C18" s="94"/>
      <c r="D18" s="94">
        <v>8</v>
      </c>
      <c r="E18" s="94">
        <v>8</v>
      </c>
      <c r="F18" s="81">
        <f t="shared" si="0"/>
        <v>1.0935983486664935E-4</v>
      </c>
    </row>
    <row r="19" spans="1:6" ht="14.25" customHeight="1">
      <c r="A19" s="61">
        <v>14</v>
      </c>
      <c r="B19" s="74" t="s">
        <v>43</v>
      </c>
      <c r="C19" s="94">
        <v>1553</v>
      </c>
      <c r="D19" s="94">
        <v>204</v>
      </c>
      <c r="E19" s="94">
        <v>1757</v>
      </c>
      <c r="F19" s="81">
        <f t="shared" si="0"/>
        <v>2.4018153732587862E-2</v>
      </c>
    </row>
    <row r="20" spans="1:6" ht="14.25" customHeight="1">
      <c r="A20" s="61">
        <v>15</v>
      </c>
      <c r="B20" s="74" t="s">
        <v>44</v>
      </c>
      <c r="C20" s="94">
        <v>2</v>
      </c>
      <c r="D20" s="94">
        <v>226</v>
      </c>
      <c r="E20" s="94">
        <v>228</v>
      </c>
      <c r="F20" s="81">
        <f t="shared" si="0"/>
        <v>3.1167552936995067E-3</v>
      </c>
    </row>
    <row r="21" spans="1:6" ht="14.25" customHeight="1">
      <c r="A21" s="61">
        <v>16</v>
      </c>
      <c r="B21" s="74" t="s">
        <v>45</v>
      </c>
      <c r="C21" s="94">
        <v>1136</v>
      </c>
      <c r="D21" s="94">
        <v>48</v>
      </c>
      <c r="E21" s="94">
        <v>1184</v>
      </c>
      <c r="F21" s="81">
        <f t="shared" si="0"/>
        <v>1.6185255560264105E-2</v>
      </c>
    </row>
    <row r="22" spans="1:6" ht="14.25" customHeight="1">
      <c r="A22" s="61">
        <v>17</v>
      </c>
      <c r="B22" s="74" t="s">
        <v>46</v>
      </c>
      <c r="C22" s="94">
        <v>62</v>
      </c>
      <c r="D22" s="94">
        <v>9</v>
      </c>
      <c r="E22" s="94">
        <v>71</v>
      </c>
      <c r="F22" s="81">
        <f t="shared" si="0"/>
        <v>9.7056853444151296E-4</v>
      </c>
    </row>
    <row r="23" spans="1:6" ht="14.25" customHeight="1">
      <c r="A23" s="61">
        <v>18</v>
      </c>
      <c r="B23" s="74" t="s">
        <v>47</v>
      </c>
      <c r="C23" s="94">
        <v>107</v>
      </c>
      <c r="D23" s="94">
        <v>2539</v>
      </c>
      <c r="E23" s="94">
        <v>2646</v>
      </c>
      <c r="F23" s="81">
        <f t="shared" si="0"/>
        <v>3.6170765382144275E-2</v>
      </c>
    </row>
    <row r="24" spans="1:6" ht="14.25" customHeight="1">
      <c r="A24" s="61">
        <v>19</v>
      </c>
      <c r="B24" s="74" t="s">
        <v>48</v>
      </c>
      <c r="C24" s="94">
        <v>116</v>
      </c>
      <c r="D24" s="94">
        <v>207</v>
      </c>
      <c r="E24" s="94">
        <v>323</v>
      </c>
      <c r="F24" s="81">
        <f t="shared" si="0"/>
        <v>4.4154033327409676E-3</v>
      </c>
    </row>
    <row r="25" spans="1:6" ht="14.25" customHeight="1">
      <c r="A25" s="61">
        <v>20</v>
      </c>
      <c r="B25" s="74" t="s">
        <v>49</v>
      </c>
      <c r="C25" s="94">
        <v>315</v>
      </c>
      <c r="D25" s="94">
        <v>1694</v>
      </c>
      <c r="E25" s="94">
        <v>2009</v>
      </c>
      <c r="F25" s="81">
        <f t="shared" si="0"/>
        <v>2.7462988530887317E-2</v>
      </c>
    </row>
    <row r="26" spans="1:6" ht="14.25" customHeight="1">
      <c r="A26" s="61">
        <v>21</v>
      </c>
      <c r="B26" s="74" t="s">
        <v>50</v>
      </c>
      <c r="C26" s="94">
        <v>734</v>
      </c>
      <c r="D26" s="94">
        <v>1540</v>
      </c>
      <c r="E26" s="94">
        <v>2274</v>
      </c>
      <c r="F26" s="81">
        <f t="shared" si="0"/>
        <v>3.1085533060845078E-2</v>
      </c>
    </row>
    <row r="27" spans="1:6" ht="14.25" customHeight="1">
      <c r="A27" s="61">
        <v>22</v>
      </c>
      <c r="B27" s="74" t="s">
        <v>51</v>
      </c>
      <c r="C27" s="94"/>
      <c r="D27" s="94">
        <v>11</v>
      </c>
      <c r="E27" s="94">
        <v>11</v>
      </c>
      <c r="F27" s="81">
        <f t="shared" si="0"/>
        <v>1.5036977294164287E-4</v>
      </c>
    </row>
    <row r="28" spans="1:6" ht="14.25" customHeight="1">
      <c r="A28" s="61">
        <v>23</v>
      </c>
      <c r="B28" s="74" t="s">
        <v>52</v>
      </c>
      <c r="C28" s="94">
        <v>6840</v>
      </c>
      <c r="D28" s="94">
        <v>365</v>
      </c>
      <c r="E28" s="94">
        <v>7205</v>
      </c>
      <c r="F28" s="81">
        <f t="shared" ref="F28:F29" si="1">IF(E28=0,"",E28/$E$30)</f>
        <v>9.8492201276776076E-2</v>
      </c>
    </row>
    <row r="29" spans="1:6" ht="14.25" customHeight="1">
      <c r="A29" s="61">
        <v>24</v>
      </c>
      <c r="B29" s="74" t="s">
        <v>53</v>
      </c>
      <c r="C29" s="94">
        <v>4098</v>
      </c>
      <c r="D29" s="94">
        <v>913</v>
      </c>
      <c r="E29" s="94">
        <v>5011</v>
      </c>
      <c r="F29" s="81">
        <f t="shared" si="1"/>
        <v>6.8500266564597484E-2</v>
      </c>
    </row>
    <row r="30" spans="1:6" ht="14.25" customHeight="1">
      <c r="A30" s="61"/>
      <c r="B30" s="95" t="s">
        <v>54</v>
      </c>
      <c r="C30" s="95">
        <v>54939</v>
      </c>
      <c r="D30" s="95">
        <v>18214</v>
      </c>
      <c r="E30" s="95">
        <v>73153</v>
      </c>
      <c r="F30" s="96">
        <f>SUM(F6:F29)</f>
        <v>0.99999999999999989</v>
      </c>
    </row>
    <row r="31" spans="1:6">
      <c r="A31" s="62"/>
      <c r="B31" s="64"/>
      <c r="F31" s="82"/>
    </row>
    <row r="36" spans="1:2">
      <c r="A36" t="s">
        <v>55</v>
      </c>
      <c r="B36" s="60"/>
    </row>
    <row r="37" spans="1:2">
      <c r="A37" t="s">
        <v>56</v>
      </c>
    </row>
    <row r="38" spans="1:2">
      <c r="A38" t="s">
        <v>22</v>
      </c>
    </row>
  </sheetData>
  <sortState xmlns:xlrd2="http://schemas.microsoft.com/office/spreadsheetml/2017/richdata2" ref="B6:E29">
    <sortCondition ref="B5"/>
  </sortState>
  <phoneticPr fontId="0" type="noConversion"/>
  <printOptions horizontalCentered="1"/>
  <pageMargins left="0.75" right="0.5" top="1.25" bottom="0.25" header="0.75" footer="0"/>
  <pageSetup fitToWidth="0" orientation="portrait" r:id="rId1"/>
  <headerFooter>
    <oddHeader>&amp;L&amp;"Arial,Bold"The United Illuminating Company
Docket 06-10-22&amp;C&amp;"Arial,Bold"Attachment 1
&amp;A&amp;R&amp;"Arial,Bold"Page &amp;P of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3"/>
  <sheetViews>
    <sheetView view="pageLayout" zoomScaleNormal="100" workbookViewId="0">
      <selection activeCell="A7" sqref="A7:G7"/>
    </sheetView>
  </sheetViews>
  <sheetFormatPr defaultColWidth="9.140625" defaultRowHeight="12.6"/>
  <cols>
    <col min="1" max="1" width="18.140625" style="1" customWidth="1"/>
    <col min="2" max="2" width="14.28515625" style="1" customWidth="1"/>
    <col min="3" max="3" width="11.7109375" style="1" customWidth="1"/>
    <col min="4" max="4" width="14.28515625" style="1" customWidth="1"/>
    <col min="5" max="5" width="11.7109375" style="1" customWidth="1"/>
    <col min="6" max="6" width="14.28515625" style="1" customWidth="1"/>
    <col min="7" max="7" width="11.7109375" style="1" customWidth="1"/>
    <col min="8" max="8" width="1.7109375" style="1" customWidth="1"/>
    <col min="9" max="16384" width="9.140625" style="1"/>
  </cols>
  <sheetData>
    <row r="1" spans="1:7" s="5" customFormat="1" ht="15.6">
      <c r="A1" s="100" t="s">
        <v>57</v>
      </c>
      <c r="B1" s="100"/>
      <c r="C1" s="100"/>
      <c r="D1" s="100"/>
      <c r="E1" s="100"/>
      <c r="F1" s="100"/>
      <c r="G1" s="100"/>
    </row>
    <row r="2" spans="1:7" s="5" customFormat="1" ht="15.6">
      <c r="A2" s="100" t="s">
        <v>58</v>
      </c>
      <c r="B2" s="100"/>
      <c r="C2" s="100"/>
      <c r="D2" s="100"/>
      <c r="E2" s="100"/>
      <c r="F2" s="100"/>
      <c r="G2" s="100"/>
    </row>
    <row r="3" spans="1:7" s="5" customFormat="1" ht="12.95">
      <c r="A3" s="101" t="str">
        <f>'Summary Load Customers '!A2</f>
        <v>Data as of November 30, 2024</v>
      </c>
      <c r="B3" s="101"/>
      <c r="C3" s="101"/>
      <c r="D3" s="101"/>
      <c r="E3" s="101"/>
      <c r="F3" s="101"/>
      <c r="G3" s="101"/>
    </row>
    <row r="4" spans="1:7" s="5" customFormat="1">
      <c r="A4" s="1"/>
      <c r="B4" s="1"/>
      <c r="C4" s="1"/>
      <c r="D4" s="1"/>
      <c r="E4" s="1"/>
      <c r="F4" s="1"/>
      <c r="G4" s="1"/>
    </row>
    <row r="5" spans="1:7" s="5" customFormat="1" ht="15.6">
      <c r="A5" s="98" t="s">
        <v>59</v>
      </c>
      <c r="B5" s="98"/>
      <c r="C5" s="98"/>
      <c r="D5" s="98"/>
      <c r="E5" s="98"/>
      <c r="F5" s="98"/>
      <c r="G5" s="98"/>
    </row>
    <row r="6" spans="1:7" s="5" customFormat="1" ht="14.1">
      <c r="A6" s="70"/>
      <c r="B6" s="70"/>
      <c r="C6" s="70"/>
      <c r="D6" s="39"/>
      <c r="E6" s="39"/>
      <c r="F6" s="40"/>
      <c r="G6" s="40"/>
    </row>
    <row r="7" spans="1:7" ht="24" customHeight="1">
      <c r="A7" s="99" t="s">
        <v>60</v>
      </c>
      <c r="B7" s="99"/>
      <c r="C7" s="99"/>
      <c r="D7" s="99"/>
      <c r="E7" s="99"/>
      <c r="F7" s="99"/>
      <c r="G7" s="99"/>
    </row>
    <row r="8" spans="1:7" ht="14.1">
      <c r="A8" s="24"/>
      <c r="B8" s="14"/>
      <c r="C8" s="14"/>
      <c r="D8" s="14"/>
      <c r="E8" s="14"/>
      <c r="F8" s="14"/>
      <c r="G8" s="33"/>
    </row>
    <row r="9" spans="1:7" ht="14.1">
      <c r="A9" s="21"/>
      <c r="B9" s="16" t="s">
        <v>27</v>
      </c>
      <c r="C9" s="34"/>
      <c r="D9" s="16" t="s">
        <v>61</v>
      </c>
      <c r="E9" s="35"/>
      <c r="F9" s="16" t="s">
        <v>6</v>
      </c>
      <c r="G9" s="18"/>
    </row>
    <row r="10" spans="1:7" ht="14.1">
      <c r="A10" s="24" t="s">
        <v>62</v>
      </c>
      <c r="B10" s="22" t="s">
        <v>16</v>
      </c>
      <c r="C10" s="23" t="s">
        <v>8</v>
      </c>
      <c r="D10" s="22" t="str">
        <f>B10</f>
        <v>Customers</v>
      </c>
      <c r="E10" s="23" t="s">
        <v>8</v>
      </c>
      <c r="F10" s="22" t="str">
        <f>B10</f>
        <v>Customers</v>
      </c>
      <c r="G10" s="23" t="s">
        <v>9</v>
      </c>
    </row>
    <row r="11" spans="1:7" ht="14.1">
      <c r="B11" s="26">
        <f>REC_programs_detail!B21</f>
        <v>0</v>
      </c>
      <c r="C11" s="27">
        <f>IF(B11=0,0,B11/'Summary Load Customers '!$B$18)</f>
        <v>0</v>
      </c>
      <c r="D11" s="26">
        <f>REC_programs_detail!C21</f>
        <v>0</v>
      </c>
      <c r="E11" s="27">
        <f>IF(D11=0,0,D11/('Summary Load Customers '!$D$18+'Summary Load Customers '!$F$18))</f>
        <v>0</v>
      </c>
      <c r="F11" s="26">
        <f>B11+D11</f>
        <v>0</v>
      </c>
      <c r="G11" s="27">
        <f>IF(F11=0,0,F11/'Summary Load Customers '!$H$18)</f>
        <v>0</v>
      </c>
    </row>
    <row r="12" spans="1:7" ht="14.1">
      <c r="A12" s="42" t="str">
        <f>"As the above table shows, "&amp;TEXT(F11,"#,##0")&amp;" of UI's customers, or "&amp;TEXT(G11,"0.0%")&amp;" are participating in the CTCleanEnergyOptions Program."</f>
        <v>As the above table shows, 0 of UI's customers, or 0.0% are participating in the CTCleanEnergyOptions Program.</v>
      </c>
      <c r="G12" s="32"/>
    </row>
    <row r="13" spans="1:7" ht="14.1">
      <c r="G13" s="32"/>
    </row>
    <row r="14" spans="1:7" ht="14.1">
      <c r="A14" s="69" t="s">
        <v>63</v>
      </c>
      <c r="G14" s="32"/>
    </row>
    <row r="15" spans="1:7" ht="14.1">
      <c r="A15" s="24"/>
      <c r="B15" s="14"/>
      <c r="C15" s="14"/>
      <c r="D15" s="14"/>
      <c r="E15" s="14"/>
      <c r="F15" s="14"/>
      <c r="G15" s="33"/>
    </row>
    <row r="16" spans="1:7" ht="14.1">
      <c r="A16" s="21"/>
      <c r="B16" s="16" t="s">
        <v>27</v>
      </c>
      <c r="C16" s="34"/>
      <c r="D16" s="16" t="s">
        <v>61</v>
      </c>
      <c r="E16" s="35"/>
      <c r="F16" s="16" t="s">
        <v>6</v>
      </c>
      <c r="G16" s="18"/>
    </row>
    <row r="17" spans="1:7" ht="14.1">
      <c r="A17" s="24" t="s">
        <v>64</v>
      </c>
      <c r="B17" s="22" t="s">
        <v>16</v>
      </c>
      <c r="C17" s="23" t="s">
        <v>8</v>
      </c>
      <c r="D17" s="22" t="str">
        <f>B17</f>
        <v>Customers</v>
      </c>
      <c r="E17" s="23" t="s">
        <v>8</v>
      </c>
      <c r="F17" s="22" t="str">
        <f>B17</f>
        <v>Customers</v>
      </c>
      <c r="G17" s="23" t="s">
        <v>9</v>
      </c>
    </row>
    <row r="18" spans="1:7" ht="14.1">
      <c r="B18" s="26">
        <f>REC_programs_detail!B26</f>
        <v>431</v>
      </c>
      <c r="C18" s="27">
        <f>IF(B18=0,0,B18/'Summary Load Customers '!$B$18)</f>
        <v>1.3833744708030954E-3</v>
      </c>
      <c r="D18" s="26">
        <f>REC_programs_detail!C26</f>
        <v>50</v>
      </c>
      <c r="E18" s="27">
        <f>IF(D18=0,0,D18/('Summary Load Customers '!$D$18+'Summary Load Customers '!$F$18))</f>
        <v>1.3080444735120995E-3</v>
      </c>
      <c r="F18" s="26">
        <f>B18+D18</f>
        <v>481</v>
      </c>
      <c r="G18" s="27">
        <f>IF(F18=0,0,F18/'Summary Load Customers '!$H$18)</f>
        <v>1.3751422314470156E-3</v>
      </c>
    </row>
    <row r="19" spans="1:7" ht="14.1">
      <c r="A19" s="42" t="str">
        <f>"As the above table shows, "&amp;TEXT(F18,"#,##0")&amp;" of UI's customers, or "&amp;TEXT(G18,"0.0%")&amp;" are participating in the REC only program."</f>
        <v>As the above table shows, 481 of UI's customers, or 0.1% are participating in the REC only program.</v>
      </c>
      <c r="B19" s="31"/>
      <c r="C19" s="30"/>
      <c r="D19" s="31"/>
      <c r="E19" s="30"/>
      <c r="F19" s="31"/>
      <c r="G19" s="30"/>
    </row>
    <row r="20" spans="1:7" ht="14.1">
      <c r="A20" s="24"/>
      <c r="B20" s="31"/>
      <c r="C20" s="30"/>
      <c r="D20" s="31"/>
      <c r="E20" s="30"/>
      <c r="F20" s="31"/>
      <c r="G20" s="30"/>
    </row>
    <row r="21" spans="1:7" ht="14.1">
      <c r="A21" s="97" t="s">
        <v>65</v>
      </c>
      <c r="B21" s="97"/>
      <c r="C21" s="97"/>
      <c r="D21" s="97"/>
      <c r="E21" s="97"/>
      <c r="F21" s="97"/>
      <c r="G21" s="97"/>
    </row>
    <row r="22" spans="1:7" ht="14.1">
      <c r="A22" s="24"/>
      <c r="B22" s="14"/>
      <c r="C22" s="14"/>
      <c r="D22" s="14"/>
      <c r="E22" s="14"/>
      <c r="F22" s="14"/>
      <c r="G22" s="33"/>
    </row>
    <row r="23" spans="1:7" ht="14.1">
      <c r="A23" s="21"/>
      <c r="B23" s="16" t="s">
        <v>27</v>
      </c>
      <c r="C23" s="34"/>
      <c r="D23" s="16" t="s">
        <v>61</v>
      </c>
      <c r="E23" s="35"/>
      <c r="F23" s="16" t="s">
        <v>6</v>
      </c>
      <c r="G23" s="18"/>
    </row>
    <row r="24" spans="1:7" ht="14.1">
      <c r="A24" s="24" t="s">
        <v>66</v>
      </c>
      <c r="B24" s="22" t="s">
        <v>16</v>
      </c>
      <c r="C24" s="23" t="s">
        <v>8</v>
      </c>
      <c r="D24" s="22" t="str">
        <f>B24</f>
        <v>Customers</v>
      </c>
      <c r="E24" s="23" t="s">
        <v>8</v>
      </c>
      <c r="F24" s="22" t="str">
        <f>B24</f>
        <v>Customers</v>
      </c>
      <c r="G24" s="23" t="s">
        <v>9</v>
      </c>
    </row>
    <row r="25" spans="1:7" ht="14.1">
      <c r="B25" s="26">
        <f>B11+B18</f>
        <v>431</v>
      </c>
      <c r="C25" s="27">
        <f>IF(B25=0,0,B25/'Summary Load Customers '!$B$18)</f>
        <v>1.3833744708030954E-3</v>
      </c>
      <c r="D25" s="26">
        <f>D11+D18</f>
        <v>50</v>
      </c>
      <c r="E25" s="27">
        <f>IF(D25=0,0,D25/('Summary Load Customers '!$D$18+'Summary Load Customers '!$F$18))</f>
        <v>1.3080444735120995E-3</v>
      </c>
      <c r="F25" s="26">
        <f>B25+D25</f>
        <v>481</v>
      </c>
      <c r="G25" s="27">
        <f>IF(F25=0,0,F25/'Summary Load Customers '!$H$18)</f>
        <v>1.3751422314470156E-3</v>
      </c>
    </row>
    <row r="26" spans="1:7" ht="14.1">
      <c r="A26" s="42" t="str">
        <f>"As the above table shows, "&amp;TEXT(F25,"#,##0")&amp;" of UI's customers, or "&amp;TEXT(G25,"0.0%")&amp;" are participating in the combined REC programs."</f>
        <v>As the above table shows, 481 of UI's customers, or 0.1% are participating in the combined REC programs.</v>
      </c>
      <c r="G26" s="32"/>
    </row>
    <row r="27" spans="1:7" ht="14.1">
      <c r="G27" s="32"/>
    </row>
    <row r="28" spans="1:7" ht="13.5">
      <c r="A28" s="41" t="s">
        <v>67</v>
      </c>
    </row>
    <row r="29" spans="1:7" ht="13.5">
      <c r="A29" s="41"/>
    </row>
    <row r="30" spans="1:7" ht="13.5">
      <c r="A30" s="41" t="s">
        <v>68</v>
      </c>
    </row>
    <row r="31" spans="1:7">
      <c r="A31" s="42" t="s">
        <v>69</v>
      </c>
    </row>
    <row r="33" spans="1:1">
      <c r="A33" s="42" t="s">
        <v>22</v>
      </c>
    </row>
  </sheetData>
  <mergeCells count="6">
    <mergeCell ref="A21:G21"/>
    <mergeCell ref="A5:G5"/>
    <mergeCell ref="A7:G7"/>
    <mergeCell ref="A1:G1"/>
    <mergeCell ref="A2:G2"/>
    <mergeCell ref="A3:G3"/>
  </mergeCells>
  <phoneticPr fontId="9" type="noConversion"/>
  <printOptions horizontalCentered="1"/>
  <pageMargins left="0.75" right="0.5" top="1.25" bottom="0.25" header="0.75" footer="0"/>
  <pageSetup fitToWidth="0" orientation="landscape" r:id="rId1"/>
  <headerFooter>
    <oddHeader xml:space="preserve">&amp;L&amp;"Arial,Bold"The United Illuminating Company
Docket No. 06-10-22&amp;C&amp;"Arial,Bold"Attachment 1
&amp;A
&amp;R&amp;"Arial,Bold"Page &amp;P of &amp;N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8"/>
  <sheetViews>
    <sheetView showZeros="0" view="pageLayout" zoomScaleNormal="110" workbookViewId="0">
      <selection activeCell="B24" sqref="B24"/>
    </sheetView>
  </sheetViews>
  <sheetFormatPr defaultColWidth="9.140625" defaultRowHeight="9.9499999999999993"/>
  <cols>
    <col min="1" max="1" width="28" style="47" customWidth="1"/>
    <col min="2" max="3" width="19.140625" style="47" customWidth="1"/>
    <col min="4" max="4" width="20.28515625" style="47" customWidth="1"/>
    <col min="5" max="5" width="7.140625" style="47" customWidth="1"/>
    <col min="6" max="6" width="12.5703125" style="47" customWidth="1"/>
    <col min="7" max="7" width="10.42578125" style="47" customWidth="1"/>
    <col min="8" max="16384" width="9.140625" style="47"/>
  </cols>
  <sheetData>
    <row r="1" spans="1:9" s="46" customFormat="1" ht="15" customHeight="1">
      <c r="A1" s="102" t="s">
        <v>70</v>
      </c>
      <c r="B1" s="102"/>
      <c r="C1" s="102"/>
      <c r="D1" s="102"/>
      <c r="E1" s="45"/>
      <c r="F1" s="45"/>
      <c r="G1" s="83"/>
      <c r="H1" s="83"/>
      <c r="I1" s="83"/>
    </row>
    <row r="2" spans="1:9" s="5" customFormat="1" ht="18" customHeight="1">
      <c r="A2" s="102" t="str">
        <f>'Summary Load Customers '!A2</f>
        <v>Data as of November 30, 2024</v>
      </c>
      <c r="B2" s="102"/>
      <c r="C2" s="102"/>
      <c r="D2" s="102"/>
      <c r="E2" s="11"/>
      <c r="F2" s="11"/>
      <c r="G2" s="12"/>
      <c r="H2" s="12"/>
      <c r="I2" s="12"/>
    </row>
    <row r="3" spans="1:9" s="46" customFormat="1" ht="15" customHeight="1">
      <c r="A3" s="84"/>
      <c r="B3" s="84"/>
      <c r="C3" s="84"/>
      <c r="D3" s="84"/>
      <c r="E3" s="45"/>
      <c r="F3" s="45"/>
      <c r="G3" s="83"/>
      <c r="H3" s="83"/>
      <c r="I3" s="83"/>
    </row>
    <row r="4" spans="1:9" s="46" customFormat="1" ht="21">
      <c r="A4" s="48" t="s">
        <v>71</v>
      </c>
      <c r="B4" s="49" t="s">
        <v>27</v>
      </c>
      <c r="C4" s="48" t="s">
        <v>28</v>
      </c>
      <c r="D4" s="48" t="s">
        <v>6</v>
      </c>
      <c r="E4" s="45"/>
      <c r="F4" s="45"/>
      <c r="G4" s="83"/>
      <c r="H4" s="83"/>
      <c r="I4" s="83"/>
    </row>
    <row r="5" spans="1:9" s="46" customFormat="1" ht="15" customHeight="1">
      <c r="A5" s="85" t="s">
        <v>72</v>
      </c>
      <c r="B5" s="86"/>
      <c r="C5" s="71"/>
      <c r="D5" s="72">
        <f>IF(C5=0,0,C5)</f>
        <v>0</v>
      </c>
      <c r="E5" s="45"/>
      <c r="F5" s="45"/>
      <c r="G5" s="83"/>
      <c r="H5" s="83"/>
      <c r="I5" s="83"/>
    </row>
    <row r="6" spans="1:9">
      <c r="A6" s="85" t="s">
        <v>73</v>
      </c>
      <c r="B6" s="71">
        <v>0</v>
      </c>
      <c r="C6" s="71">
        <v>0</v>
      </c>
      <c r="D6" s="72">
        <f>SUM(B6:C6)</f>
        <v>0</v>
      </c>
      <c r="E6" s="84"/>
      <c r="F6" s="84"/>
      <c r="G6" s="84"/>
      <c r="H6" s="84"/>
      <c r="I6" s="84"/>
    </row>
    <row r="7" spans="1:9" s="51" customFormat="1" ht="10.5">
      <c r="A7" s="85" t="s">
        <v>74</v>
      </c>
      <c r="B7" s="71">
        <v>0</v>
      </c>
      <c r="C7" s="71">
        <v>0</v>
      </c>
      <c r="D7" s="72">
        <f>SUM(B7:C7)</f>
        <v>0</v>
      </c>
      <c r="E7" s="87"/>
      <c r="F7" s="87"/>
      <c r="G7" s="50"/>
      <c r="H7" s="88"/>
      <c r="I7" s="88"/>
    </row>
    <row r="8" spans="1:9" ht="10.5">
      <c r="A8" s="54" t="s">
        <v>12</v>
      </c>
      <c r="B8" s="55">
        <f>IF(B6+B7=0,0,B6+B7)</f>
        <v>0</v>
      </c>
      <c r="C8" s="55">
        <f>IF(SUM(C5:C7)=0,0,SUM(C5:C7))</f>
        <v>0</v>
      </c>
      <c r="D8" s="55">
        <f>IF(SUM(D5:D7)=0,0,SUM(D5:D7))</f>
        <v>0</v>
      </c>
      <c r="E8" s="84"/>
      <c r="F8" s="84"/>
      <c r="G8" s="52"/>
      <c r="H8" s="84"/>
      <c r="I8" s="84"/>
    </row>
    <row r="9" spans="1:9" ht="10.5">
      <c r="A9" s="84"/>
      <c r="B9" s="89"/>
      <c r="C9" s="89"/>
      <c r="D9" s="89"/>
      <c r="E9" s="53"/>
      <c r="F9" s="53"/>
      <c r="G9" s="52"/>
      <c r="H9" s="84"/>
      <c r="I9" s="84"/>
    </row>
    <row r="10" spans="1:9" ht="21">
      <c r="A10" s="65" t="s">
        <v>75</v>
      </c>
      <c r="B10" s="48" t="s">
        <v>27</v>
      </c>
      <c r="C10" s="48" t="str">
        <f>C4</f>
        <v>Business</v>
      </c>
      <c r="D10" s="48" t="s">
        <v>6</v>
      </c>
      <c r="E10" s="90"/>
      <c r="F10" s="91"/>
      <c r="G10" s="52"/>
      <c r="H10" s="84"/>
      <c r="I10" s="84"/>
    </row>
    <row r="11" spans="1:9" ht="10.5">
      <c r="A11" s="85" t="s">
        <v>72</v>
      </c>
      <c r="B11" s="86"/>
      <c r="C11" s="71"/>
      <c r="D11" s="72">
        <f>IF(C11=0,0,C11)</f>
        <v>0</v>
      </c>
      <c r="E11" s="90"/>
      <c r="F11" s="91"/>
      <c r="G11" s="52"/>
      <c r="H11" s="84"/>
      <c r="I11" s="84"/>
    </row>
    <row r="12" spans="1:9" ht="10.5">
      <c r="A12" s="85" t="s">
        <v>73</v>
      </c>
      <c r="B12" s="71">
        <v>0</v>
      </c>
      <c r="C12" s="71">
        <v>0</v>
      </c>
      <c r="D12" s="72">
        <f>SUM(B12:C12)</f>
        <v>0</v>
      </c>
      <c r="E12" s="90"/>
      <c r="F12" s="91"/>
      <c r="G12" s="56"/>
      <c r="H12" s="84"/>
      <c r="I12" s="84"/>
    </row>
    <row r="13" spans="1:9" ht="10.5">
      <c r="A13" s="85" t="s">
        <v>74</v>
      </c>
      <c r="B13" s="71">
        <v>0</v>
      </c>
      <c r="C13" s="71">
        <v>0</v>
      </c>
      <c r="D13" s="72">
        <f>SUM(B13:C13)</f>
        <v>0</v>
      </c>
      <c r="E13" s="57"/>
      <c r="F13" s="58"/>
      <c r="G13" s="56"/>
      <c r="H13" s="84"/>
      <c r="I13" s="84"/>
    </row>
    <row r="14" spans="1:9" ht="10.5">
      <c r="A14" s="54" t="str">
        <f>A8</f>
        <v>Total</v>
      </c>
      <c r="B14" s="55">
        <f>IF(B12+B13=0,0,B12+B13)</f>
        <v>0</v>
      </c>
      <c r="C14" s="55">
        <f>IF(SUM(C11:C13)=0,0,SUM(C11:C13))</f>
        <v>0</v>
      </c>
      <c r="D14" s="55">
        <f>IF(SUM(D11:D13)=0,0,SUM(D11:D13))</f>
        <v>0</v>
      </c>
      <c r="E14" s="84"/>
      <c r="F14" s="84"/>
      <c r="G14" s="56"/>
      <c r="H14" s="84"/>
      <c r="I14" s="84"/>
    </row>
    <row r="15" spans="1:9" ht="10.5">
      <c r="A15" s="84"/>
      <c r="B15" s="84"/>
      <c r="C15" s="84"/>
      <c r="D15" s="92"/>
      <c r="E15" s="53"/>
      <c r="F15" s="53"/>
      <c r="G15" s="52"/>
      <c r="H15" s="84"/>
      <c r="I15" s="84"/>
    </row>
    <row r="16" spans="1:9" ht="21">
      <c r="A16" s="48" t="s">
        <v>76</v>
      </c>
      <c r="B16" s="48" t="s">
        <v>27</v>
      </c>
      <c r="C16" s="48" t="str">
        <f>C4</f>
        <v>Business</v>
      </c>
      <c r="D16" s="48" t="s">
        <v>6</v>
      </c>
      <c r="E16" s="90"/>
      <c r="F16" s="91"/>
      <c r="G16" s="52"/>
      <c r="H16" s="84"/>
      <c r="I16" s="84"/>
    </row>
    <row r="17" spans="1:8" ht="10.5">
      <c r="A17" s="85" t="s">
        <v>72</v>
      </c>
      <c r="B17" s="86"/>
      <c r="C17" s="93">
        <f t="shared" ref="C17:D18" si="0">IF(C5+C11=0,0,C5+C11)</f>
        <v>0</v>
      </c>
      <c r="D17" s="72"/>
      <c r="E17" s="90"/>
      <c r="F17" s="91"/>
      <c r="G17" s="52"/>
      <c r="H17" s="84"/>
    </row>
    <row r="18" spans="1:8" ht="10.5">
      <c r="A18" s="85" t="s">
        <v>73</v>
      </c>
      <c r="B18" s="93">
        <f>IF(B6+B12=0,0,B6+B12)</f>
        <v>0</v>
      </c>
      <c r="C18" s="93">
        <f>IF(C6+C12=0,0,C6+C12)</f>
        <v>0</v>
      </c>
      <c r="D18" s="72">
        <f t="shared" si="0"/>
        <v>0</v>
      </c>
      <c r="E18" s="90"/>
      <c r="F18" s="91"/>
      <c r="G18" s="56"/>
      <c r="H18" s="84"/>
    </row>
    <row r="19" spans="1:8" ht="10.5">
      <c r="A19" s="85" t="s">
        <v>74</v>
      </c>
      <c r="B19" s="93">
        <f>IF(B7+B13=0,0,B7+B13)</f>
        <v>0</v>
      </c>
      <c r="C19" s="93">
        <f>IF(C7+C13=0,0,C7+C13)</f>
        <v>0</v>
      </c>
      <c r="D19" s="72">
        <f>IF(D7+D13=0,0,D7+D13)</f>
        <v>0</v>
      </c>
      <c r="E19" s="57"/>
      <c r="F19" s="58"/>
      <c r="G19" s="56"/>
      <c r="H19" s="84"/>
    </row>
    <row r="20" spans="1:8" ht="10.5">
      <c r="A20" s="54" t="str">
        <f>A8</f>
        <v>Total</v>
      </c>
      <c r="B20" s="55">
        <f>IF(B18+B19=0,0,B18+B19)</f>
        <v>0</v>
      </c>
      <c r="C20" s="55">
        <f>IF(SUM(C17:C19)=0,0,SUM(C17:C19))</f>
        <v>0</v>
      </c>
      <c r="D20" s="55">
        <f>SUM(D17:D19)</f>
        <v>0</v>
      </c>
      <c r="E20" s="56"/>
      <c r="F20" s="56"/>
      <c r="G20" s="56"/>
      <c r="H20" s="84"/>
    </row>
    <row r="21" spans="1:8" ht="10.5">
      <c r="A21" s="84"/>
      <c r="B21" s="84"/>
      <c r="C21" s="84"/>
      <c r="D21" s="84"/>
      <c r="E21" s="52"/>
      <c r="F21" s="56"/>
      <c r="G21" s="56"/>
      <c r="H21" s="84"/>
    </row>
    <row r="22" spans="1:8" ht="21">
      <c r="A22" s="65" t="s">
        <v>77</v>
      </c>
      <c r="B22" s="48" t="s">
        <v>27</v>
      </c>
      <c r="C22" s="48" t="s">
        <v>28</v>
      </c>
      <c r="D22" s="48" t="s">
        <v>6</v>
      </c>
      <c r="E22" s="84"/>
      <c r="F22" s="56"/>
      <c r="G22" s="56"/>
      <c r="H22" s="84"/>
    </row>
    <row r="23" spans="1:8" ht="10.5">
      <c r="A23" s="85" t="s">
        <v>72</v>
      </c>
      <c r="B23" s="86"/>
      <c r="C23" s="93">
        <f>IF(C11+C17=0,0,C11+C17)</f>
        <v>0</v>
      </c>
      <c r="D23" s="72">
        <f>IF(C23=0,0,C23)</f>
        <v>0</v>
      </c>
      <c r="E23" s="84"/>
      <c r="F23" s="56"/>
      <c r="G23" s="56"/>
      <c r="H23" s="84"/>
    </row>
    <row r="24" spans="1:8" ht="10.5">
      <c r="A24" s="85" t="s">
        <v>73</v>
      </c>
      <c r="B24" s="71">
        <v>133</v>
      </c>
      <c r="C24" s="71">
        <v>11</v>
      </c>
      <c r="D24" s="72">
        <f>SUM(B24:C24)</f>
        <v>144</v>
      </c>
      <c r="E24" s="84"/>
      <c r="F24" s="56"/>
      <c r="G24" s="56"/>
      <c r="H24" s="84"/>
    </row>
    <row r="25" spans="1:8">
      <c r="A25" s="85" t="s">
        <v>74</v>
      </c>
      <c r="B25" s="71">
        <v>298</v>
      </c>
      <c r="C25" s="71">
        <v>39</v>
      </c>
      <c r="D25" s="72">
        <f>SUM(B25:C25)</f>
        <v>337</v>
      </c>
      <c r="E25" s="84"/>
      <c r="F25" s="84"/>
      <c r="G25" s="84"/>
      <c r="H25" s="84"/>
    </row>
    <row r="26" spans="1:8" ht="10.5">
      <c r="A26" s="54" t="str">
        <f>A20</f>
        <v>Total</v>
      </c>
      <c r="B26" s="73">
        <f>IF(B24+B25=0,0,B24+B25)</f>
        <v>431</v>
      </c>
      <c r="C26" s="55">
        <f>IF(SUM(C23:C25)=0,0,SUM(C23:C25))</f>
        <v>50</v>
      </c>
      <c r="D26" s="55">
        <f>IF(SUM(D23:D25)=0,0,SUM(D23:D25))</f>
        <v>481</v>
      </c>
      <c r="E26" s="84"/>
      <c r="F26" s="84"/>
      <c r="G26" s="84"/>
      <c r="H26" s="84"/>
    </row>
    <row r="28" spans="1:8" ht="10.5">
      <c r="A28" s="48" t="s">
        <v>78</v>
      </c>
      <c r="B28" s="48" t="s">
        <v>27</v>
      </c>
      <c r="C28" s="48" t="str">
        <f>C16</f>
        <v>Business</v>
      </c>
      <c r="D28" s="48" t="s">
        <v>6</v>
      </c>
      <c r="E28" s="84"/>
      <c r="F28" s="84"/>
      <c r="G28" s="84"/>
      <c r="H28" s="84"/>
    </row>
    <row r="29" spans="1:8">
      <c r="A29" s="85" t="s">
        <v>72</v>
      </c>
      <c r="B29" s="86">
        <f>B17+B23</f>
        <v>0</v>
      </c>
      <c r="C29" s="93">
        <f t="shared" ref="C29:D31" si="1">C17+C23</f>
        <v>0</v>
      </c>
      <c r="D29" s="72">
        <f t="shared" si="1"/>
        <v>0</v>
      </c>
      <c r="E29" s="84"/>
      <c r="F29" s="84"/>
      <c r="G29" s="84"/>
      <c r="H29" s="84"/>
    </row>
    <row r="30" spans="1:8">
      <c r="A30" s="85" t="s">
        <v>73</v>
      </c>
      <c r="B30" s="93">
        <f>B18+B24</f>
        <v>133</v>
      </c>
      <c r="C30" s="93">
        <f t="shared" si="1"/>
        <v>11</v>
      </c>
      <c r="D30" s="72">
        <f t="shared" si="1"/>
        <v>144</v>
      </c>
      <c r="E30" s="84"/>
      <c r="F30" s="84"/>
      <c r="G30" s="84"/>
      <c r="H30" s="84"/>
    </row>
    <row r="31" spans="1:8">
      <c r="A31" s="85" t="s">
        <v>74</v>
      </c>
      <c r="B31" s="93">
        <f>B19+B25</f>
        <v>298</v>
      </c>
      <c r="C31" s="93">
        <f t="shared" si="1"/>
        <v>39</v>
      </c>
      <c r="D31" s="72">
        <f t="shared" si="1"/>
        <v>337</v>
      </c>
      <c r="E31" s="84"/>
      <c r="F31" s="84"/>
      <c r="G31" s="84"/>
      <c r="H31" s="84"/>
    </row>
    <row r="32" spans="1:8" ht="10.5">
      <c r="A32" s="54" t="str">
        <f>A26</f>
        <v>Total</v>
      </c>
      <c r="B32" s="55">
        <f>IF(B30+B31=0,0,B30+B31)</f>
        <v>431</v>
      </c>
      <c r="C32" s="55">
        <f>IF(SUM(C29:C31)=0,0,SUM(C29:C31))</f>
        <v>50</v>
      </c>
      <c r="D32" s="55">
        <f>SUM(D29:D31)</f>
        <v>481</v>
      </c>
      <c r="E32" s="84"/>
      <c r="F32" s="84"/>
      <c r="G32" s="84"/>
      <c r="H32" s="84"/>
    </row>
    <row r="33" spans="1:7">
      <c r="A33" s="84"/>
      <c r="B33" s="84"/>
      <c r="C33" s="84"/>
      <c r="D33" s="84"/>
      <c r="E33" s="84"/>
      <c r="F33" s="84"/>
      <c r="G33" s="84"/>
    </row>
    <row r="34" spans="1:7">
      <c r="A34" s="92" t="str">
        <f>"In summary, "&amp;TEXT($D$20,"#,##0")&amp; " of UI's customers are participating in the CTCleanEnergyOptions Program"</f>
        <v>In summary, 0 of UI's customers are participating in the CTCleanEnergyOptions Program</v>
      </c>
      <c r="B34" s="84"/>
      <c r="C34" s="84"/>
      <c r="D34" s="84"/>
      <c r="E34" s="84"/>
      <c r="F34" s="84"/>
      <c r="G34" s="84"/>
    </row>
    <row r="35" spans="1:7">
      <c r="A35" s="92" t="str">
        <f>"In summary, "&amp;TEXT($D$26,"000")&amp; " of UI's customers are participating in RECs only with Sterling Planet"</f>
        <v>In summary, 481 of UI's customers are participating in RECs only with Sterling Planet</v>
      </c>
      <c r="B35" s="84"/>
      <c r="C35" s="84"/>
      <c r="D35" s="84"/>
      <c r="E35" s="84"/>
      <c r="F35" s="84"/>
      <c r="G35" s="84"/>
    </row>
    <row r="36" spans="1:7">
      <c r="A36" s="92" t="str">
        <f>"In summary, "&amp;TEXT($D$32,"#,##0")&amp; " of UI's customers are participating in all REC programs"</f>
        <v>In summary, 481 of UI's customers are participating in all REC programs</v>
      </c>
      <c r="B36" s="84"/>
      <c r="C36" s="84"/>
      <c r="D36" s="84"/>
      <c r="E36" s="84"/>
      <c r="F36" s="84"/>
      <c r="G36" s="84"/>
    </row>
    <row r="38" spans="1:7">
      <c r="A38" s="92" t="s">
        <v>79</v>
      </c>
      <c r="B38" s="84"/>
      <c r="C38" s="84"/>
      <c r="D38" s="84"/>
      <c r="E38" s="84"/>
      <c r="F38" s="84"/>
      <c r="G38" s="84"/>
    </row>
  </sheetData>
  <mergeCells count="2">
    <mergeCell ref="A1:D1"/>
    <mergeCell ref="A2:D2"/>
  </mergeCells>
  <phoneticPr fontId="9" type="noConversion"/>
  <printOptions horizontalCentered="1"/>
  <pageMargins left="0.75" right="0.5" top="1.25" bottom="0.25" header="0.75" footer="0"/>
  <pageSetup fitToWidth="0" orientation="portrait" r:id="rId1"/>
  <headerFooter>
    <oddHeader xml:space="preserve">&amp;L&amp;"Arial,Bold"The United Illuminating Company
Docket No. 06-10-22&amp;C&amp;"Arial,Bold"Attachment 1
&amp;A&amp;R&amp;"Arial,Bold"Page &amp;P of &amp;N
</oddHeader>
  </headerFooter>
  <ignoredErrors>
    <ignoredError sqref="C17 C23 C29 C30:C3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c23d7e3-fc7b-42dd-a148-1ce815f19b0b">
      <UserInfo>
        <DisplayName>CHERYL DEFRANCESCO</DisplayName>
        <AccountId>13</AccountId>
        <AccountType/>
      </UserInfo>
    </SharedWithUsers>
    <lcf76f155ced4ddcb4097134ff3c332f xmlns="2608e603-b7b7-4422-a7af-3d4eadafd8a5">
      <Terms xmlns="http://schemas.microsoft.com/office/infopath/2007/PartnerControls"/>
    </lcf76f155ced4ddcb4097134ff3c332f>
    <TaxCatchAll xmlns="ec23d7e3-fc7b-42dd-a148-1ce815f19b0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05AFF6C3A27C945B81A5CD357C78DA9" ma:contentTypeVersion="16" ma:contentTypeDescription="Crear nuevo documento." ma:contentTypeScope="" ma:versionID="4ce0d7924db00e73a47053e50a7dbcd6">
  <xsd:schema xmlns:xsd="http://www.w3.org/2001/XMLSchema" xmlns:xs="http://www.w3.org/2001/XMLSchema" xmlns:p="http://schemas.microsoft.com/office/2006/metadata/properties" xmlns:ns2="2608e603-b7b7-4422-a7af-3d4eadafd8a5" xmlns:ns3="ec23d7e3-fc7b-42dd-a148-1ce815f19b0b" targetNamespace="http://schemas.microsoft.com/office/2006/metadata/properties" ma:root="true" ma:fieldsID="75db8504633d79a958f03cbfbb6a0fdb" ns2:_="" ns3:_="">
    <xsd:import namespace="2608e603-b7b7-4422-a7af-3d4eadafd8a5"/>
    <xsd:import namespace="ec23d7e3-fc7b-42dd-a148-1ce815f19b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08e603-b7b7-4422-a7af-3d4eadafd8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e84e374b-9a04-4d73-a251-4ce1ae2c835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3d7e3-fc7b-42dd-a148-1ce815f19b0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f6b3e7d1-4d06-41d7-abfe-fa304212a53c}" ma:internalName="TaxCatchAll" ma:showField="CatchAllData" ma:web="ec23d7e3-fc7b-42dd-a148-1ce815f19b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FD2D0F-D661-492B-92FB-4A59CF007833}"/>
</file>

<file path=customXml/itemProps2.xml><?xml version="1.0" encoding="utf-8"?>
<ds:datastoreItem xmlns:ds="http://schemas.openxmlformats.org/officeDocument/2006/customXml" ds:itemID="{D6E1DDE4-AEA8-48A5-875B-FF6C4D3F3DE1}"/>
</file>

<file path=customXml/itemProps3.xml><?xml version="1.0" encoding="utf-8"?>
<ds:datastoreItem xmlns:ds="http://schemas.openxmlformats.org/officeDocument/2006/customXml" ds:itemID="{7277605F-BCF5-4B1B-B033-5C28E5BD995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State of CT - DPUC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Arthur R. Marcelynas</dc:creator>
  <cp:keywords/>
  <dc:description/>
  <cp:lastModifiedBy/>
  <cp:revision/>
  <dcterms:created xsi:type="dcterms:W3CDTF">2009-03-17T13:14:28Z</dcterms:created>
  <dcterms:modified xsi:type="dcterms:W3CDTF">2025-02-28T17:59:29Z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2024-09-20 UI Switches to Alternate Suppliers Attachment 1 Load and Customer Count #06-10-22.xlsx</vt:lpwstr>
  </property>
  <property fmtid="{D5CDD505-2E9C-101B-9397-08002B2CF9AE}" pid="3" name="_NewReviewCycle">
    <vt:lpwstr/>
  </property>
  <property fmtid="{D5CDD505-2E9C-101B-9397-08002B2CF9AE}" pid="4" name="MSIP_Label_624b1752-a977-4927-b9e6-e48a43684aee_Enabled">
    <vt:lpwstr>true</vt:lpwstr>
  </property>
  <property fmtid="{D5CDD505-2E9C-101B-9397-08002B2CF9AE}" pid="5" name="MSIP_Label_624b1752-a977-4927-b9e6-e48a43684aee_SetDate">
    <vt:lpwstr>2020-09-15T16:57:31Z</vt:lpwstr>
  </property>
  <property fmtid="{D5CDD505-2E9C-101B-9397-08002B2CF9AE}" pid="6" name="MSIP_Label_624b1752-a977-4927-b9e6-e48a43684aee_Method">
    <vt:lpwstr>Privileged</vt:lpwstr>
  </property>
  <property fmtid="{D5CDD505-2E9C-101B-9397-08002B2CF9AE}" pid="7" name="MSIP_Label_624b1752-a977-4927-b9e6-e48a43684aee_Name">
    <vt:lpwstr>Public</vt:lpwstr>
  </property>
  <property fmtid="{D5CDD505-2E9C-101B-9397-08002B2CF9AE}" pid="8" name="MSIP_Label_624b1752-a977-4927-b9e6-e48a43684aee_SiteId">
    <vt:lpwstr>031a09bc-a2bf-44df-888e-4e09355b7a24</vt:lpwstr>
  </property>
  <property fmtid="{D5CDD505-2E9C-101B-9397-08002B2CF9AE}" pid="9" name="MSIP_Label_624b1752-a977-4927-b9e6-e48a43684aee_ActionId">
    <vt:lpwstr>613524fd-9e19-4128-bb92-00003958b920</vt:lpwstr>
  </property>
  <property fmtid="{D5CDD505-2E9C-101B-9397-08002B2CF9AE}" pid="10" name="ContentTypeId">
    <vt:lpwstr>0x010100A05AFF6C3A27C945B81A5CD357C78DA9</vt:lpwstr>
  </property>
</Properties>
</file>